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4" i="30" s="1"/>
  <c r="J37" i="30" s="1"/>
  <c r="I9" i="30"/>
  <c r="J42" i="30" s="1"/>
  <c r="I13" i="30" l="1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C57" i="30"/>
  <c r="H30" i="30" l="1"/>
  <c r="I25" i="30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<sst xmlns="http://schemas.openxmlformats.org/spreadsheetml/2006/main" count="1527" uniqueCount="285">
  <si>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</si>
  <si>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</si>
  <si>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</si>
  <si>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</si>
  <si>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</si>
  <si>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</si>
  <si>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</si>
  <si>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</si>
  <si>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</si>
  <si>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</si>
  <si>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</si>
  <si>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</si>
  <si>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</si>
  <si>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</si>
  <si>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</si>
  <si>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</si>
  <si>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</si>
  <si>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</si>
  <si>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</si>
  <si>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</si>
  <si>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</si>
  <si>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</si>
  <si>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</si>
  <si>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</si>
  <si>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</si>
  <si>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</si>
  <si>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</si>
  <si>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</si>
  <si>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</si>
  <si>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</si>
  <si>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</si>
  <si>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</si>
  <si>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</si>
  <si>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</si>
  <si>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</si>
  <si>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</si>
  <si>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</si>
  <si>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</si>
  <si>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</si>
  <si>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</si>
  <si>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</si>
  <si>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</si>
  <si>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</si>
  <si>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</si>
  <si>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</si>
  <si>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</si>
  <si>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</si>
  <si>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</si>
  <si>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</si>
  <si>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</si>
  <si>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</si>
  <si>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</si>
  <si>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</si>
  <si>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</si>
  <si>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</si>
  <si>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</si>
  <si>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</si>
  <si>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</si>
  <si>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</si>
  <si>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</si>
  <si>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</si>
  <si>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</si>
  <si>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</si>
  <si>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</si>
  <si>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</si>
  <si>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</si>
  <si>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</si>
  <si>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</si>
  <si>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</si>
  <si>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</si>
  <si>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</si>
  <si>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</si>
  <si>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</si>
  <si>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</si>
  <si>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</si>
  <si>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</si>
  <si>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</si>
  <si>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</si>
  <si>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</si>
  <si>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</si>
  <si>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</si>
  <si>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</si>
  <si>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</si>
  <si>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</si>
  <si>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</si>
  <si>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</si>
  <si>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</si>
  <si>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</si>
  <si>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</si>
  <si>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</si>
  <si>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</si>
  <si>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</si>
  <si>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</si>
  <si>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</si>
  <si>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</si>
  <si>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</si>
  <si>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</si>
  <si>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</si>
  <si>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</si>
  <si>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</si>
  <si>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</si>
  <si>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</si>
  <si>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</si>
  <si>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</si>
  <si>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</si>
  <si>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</si>
  <si>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</si>
  <si>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</si>
  <si>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</si>
  <si>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</si>
  <si>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</si>
  <si>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</si>
  <si>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</si>
  <si>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</si>
  <si>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</si>
  <si>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</si>
  <si>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</si>
  <si>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</si>
  <si>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</si>
  <si>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</si>
  <si>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</si>
  <si>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</si>
  <si>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</si>
  <si>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</si>
  <si>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</si>
  <si>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</si>
  <si>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</si>
  <si>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</si>
  <si>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</si>
  <si>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</si>
  <si>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</si>
  <si>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</si>
  <si>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</si>
  <si>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</si>
  <si>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</si>
  <si>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</si>
  <si>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</si>
  <si>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</si>
  <si>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</si>
  <si>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</si>
  <si>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</si>
  <si>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</si>
  <si>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</si>
  <si>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</si>
  <si>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</si>
  <si>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</si>
  <si>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</si>
  <si>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</si>
  <si>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</si>
  <si>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</si>
  <si>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</si>
  <si>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</si>
  <si>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</si>
  <si>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</si>
  <si>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</si>
  <si>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</si>
  <si>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</si>
  <si>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</si>
  <si>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</si>
  <si>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</si>
  <si>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</si>
  <si>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</si>
  <si>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</si>
  <si>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</si>
  <si>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</si>
  <si>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</si>
  <si>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</si>
  <si>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</si>
  <si>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</si>
  <si>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</si>
  <si>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</si>
  <si>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</si>
  <si>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</si>
  <si>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</si>
  <si>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</si>
  <si>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</si>
  <si>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</si>
  <si>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</si>
  <si>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</si>
  <si>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</si>
  <si>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</si>
  <si>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</si>
  <si>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</si>
  <si>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</si>
  <si>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</si>
  <si>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</si>
  <si>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</si>
  <si>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</si>
  <si>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</si>
  <si>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</si>
  <si>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</si>
  <si>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</si>
  <si>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</si>
  <si>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</si>
  <si>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</si>
  <si>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</si>
  <si>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</si>
  <si>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</si>
  <si>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</si>
  <si>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</si>
  <si>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</si>
  <si>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</si>
  <si>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</si>
  <si>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</si>
  <si>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</si>
  <si>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</si>
  <si>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</si>
  <si>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</si>
  <si>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</si>
  <si>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</si>
  <si>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</si>
  <si>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</si>
  <si>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</si>
  <si>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</si>
  <si>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</si>
  <si>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</si>
  <si>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</si>
  <si>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</si>
  <si>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</si>
  <si>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</si>
  <si>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</si>
  <si>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</si>
  <si>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</si>
  <si>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</si>
  <si>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</si>
  <si>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</si>
  <si>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</si>
  <si>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</si>
  <si>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</si>
  <si>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</si>
  <si>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</si>
  <si>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</si>
  <si>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</si>
  <si>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</si>
  <si>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</si>
  <si>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</si>
  <si>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</si>
  <si>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</si>
  <si>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</si>
  <si>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</si>
  <si>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</si>
  <si>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</si>
  <si>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</si>
  <si>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</si>
  <si>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</si>
  <si>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</si>
  <si>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</si>
  <si>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</si>
  <si>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</si>
  <si>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</si>
  <si>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</si>
  <si>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</si>
  <si>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</si>
  <si>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</si>
  <si>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</si>
  <si>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</si>
  <si>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</si>
  <si>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</si>
  <si>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</si>
  <si>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</si>
  <si>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</si>
  <si>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</si>
  <si>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</si>
  <si>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</si>
  <si>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</si>
  <si>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</si>
  <si>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</si>
  <si>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</si>
  <si>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</si>
  <si>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</si>
  <si>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</si>
  <si>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</si>
  <si>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</si>
  <si>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</si>
  <si>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</si>
  <si>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</si>
  <si>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</si>
  <si>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</si>
  <si>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</si>
  <si>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5 - NEUROCIRURGIA</t>
  </si>
  <si>
    <t>Médico Neurocirurgia Coordenação</t>
  </si>
  <si>
    <t>Médico Neurocirurgia Rotina</t>
  </si>
  <si>
    <t>Médico Neurocirurgia Plantão</t>
  </si>
  <si>
    <t>Médico Neurocirurgia Ambulatório</t>
  </si>
  <si>
    <t>Médico Neurologia - Eletroencefalograma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</si>
</sst>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sqref="A1:J1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9" t="s">
        <v>279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33" t="s">
        <v>255</v>
      </c>
      <c r="B2" s="734"/>
      <c r="C2" s="734"/>
      <c r="D2" s="734"/>
      <c r="E2" s="734"/>
      <c r="F2" s="734"/>
      <c r="G2" s="734"/>
      <c r="H2" s="734"/>
      <c r="I2" s="734"/>
      <c r="J2" s="735"/>
    </row>
    <row r="3" spans="1:10" ht="15" customHeight="1" x14ac:dyDescent="0.2">
      <c r="A3" s="715" t="s">
        <v>28</v>
      </c>
      <c r="B3" s="716"/>
      <c r="C3" s="716"/>
      <c r="D3" s="716"/>
      <c r="E3" s="724" t="s">
        <v>29</v>
      </c>
      <c r="F3" s="728"/>
      <c r="G3" s="722" t="s">
        <v>263</v>
      </c>
      <c r="H3" s="723"/>
      <c r="I3" s="724" t="s">
        <v>264</v>
      </c>
      <c r="J3" s="725"/>
    </row>
    <row r="4" spans="1:10" ht="15" customHeight="1" x14ac:dyDescent="0.2">
      <c r="A4" s="715" t="s">
        <v>280</v>
      </c>
      <c r="B4" s="716"/>
      <c r="C4" s="716"/>
      <c r="D4" s="716"/>
      <c r="E4" s="729">
        <v>129</v>
      </c>
      <c r="F4" s="730"/>
      <c r="G4" s="674">
        <f>ROUND(H4,2)</f>
        <v>0</v>
      </c>
      <c r="H4" s="673">
        <v>0</v>
      </c>
      <c r="I4" s="709">
        <f>E4*G4</f>
        <v>0</v>
      </c>
      <c r="J4" s="710"/>
    </row>
    <row r="5" spans="1:10" ht="15" customHeight="1" x14ac:dyDescent="0.2">
      <c r="A5" s="715" t="s">
        <v>281</v>
      </c>
      <c r="B5" s="716"/>
      <c r="C5" s="716"/>
      <c r="D5" s="716"/>
      <c r="E5" s="729">
        <v>129</v>
      </c>
      <c r="F5" s="730"/>
      <c r="G5" s="674">
        <f t="shared" ref="G5:G23" si="0">ROUND(H5,2)</f>
        <v>0</v>
      </c>
      <c r="H5" s="673">
        <v>0</v>
      </c>
      <c r="I5" s="709">
        <f>E5*G5</f>
        <v>0</v>
      </c>
      <c r="J5" s="710"/>
    </row>
    <row r="6" spans="1:10" ht="15" customHeight="1" x14ac:dyDescent="0.2">
      <c r="A6" s="715" t="s">
        <v>282</v>
      </c>
      <c r="B6" s="716"/>
      <c r="C6" s="716"/>
      <c r="D6" s="716"/>
      <c r="E6" s="729">
        <v>1462</v>
      </c>
      <c r="F6" s="730"/>
      <c r="G6" s="674">
        <f t="shared" si="0"/>
        <v>0</v>
      </c>
      <c r="H6" s="673">
        <v>0</v>
      </c>
      <c r="I6" s="709">
        <f>E6*G6</f>
        <v>0</v>
      </c>
      <c r="J6" s="710"/>
    </row>
    <row r="7" spans="1:10" ht="15" customHeight="1" x14ac:dyDescent="0.2">
      <c r="A7" s="715" t="s">
        <v>283</v>
      </c>
      <c r="B7" s="716"/>
      <c r="C7" s="716"/>
      <c r="D7" s="716"/>
      <c r="E7" s="729">
        <v>129</v>
      </c>
      <c r="F7" s="730"/>
      <c r="G7" s="674">
        <f t="shared" si="0"/>
        <v>0</v>
      </c>
      <c r="H7" s="673">
        <v>0</v>
      </c>
      <c r="I7" s="709">
        <f t="shared" ref="I7:I20" si="1">E7*G7</f>
        <v>0</v>
      </c>
      <c r="J7" s="710"/>
    </row>
    <row r="8" spans="1:10" ht="15" customHeight="1" x14ac:dyDescent="0.2">
      <c r="A8" s="715" t="s">
        <v>284</v>
      </c>
      <c r="B8" s="716"/>
      <c r="C8" s="716"/>
      <c r="D8" s="716"/>
      <c r="E8" s="729">
        <v>86</v>
      </c>
      <c r="F8" s="730"/>
      <c r="G8" s="674">
        <f t="shared" si="0"/>
        <v>0</v>
      </c>
      <c r="H8" s="673">
        <v>0</v>
      </c>
      <c r="I8" s="709">
        <f t="shared" si="1"/>
        <v>0</v>
      </c>
      <c r="J8" s="710"/>
    </row>
    <row r="9" spans="1:10" ht="15" hidden="1" customHeight="1" x14ac:dyDescent="0.2">
      <c r="A9" s="715"/>
      <c r="B9" s="716"/>
      <c r="C9" s="716"/>
      <c r="D9" s="716"/>
      <c r="E9" s="729"/>
      <c r="F9" s="730"/>
      <c r="G9" s="674">
        <f t="shared" si="0"/>
        <v>0</v>
      </c>
      <c r="H9" s="673">
        <v>0</v>
      </c>
      <c r="I9" s="709">
        <f t="shared" si="1"/>
        <v>0</v>
      </c>
      <c r="J9" s="710"/>
    </row>
    <row r="10" spans="1:10" ht="15" hidden="1" customHeight="1" x14ac:dyDescent="0.2">
      <c r="A10" s="738"/>
      <c r="B10" s="739"/>
      <c r="C10" s="739"/>
      <c r="D10" s="740"/>
      <c r="E10" s="729"/>
      <c r="F10" s="730"/>
      <c r="G10" s="674">
        <f t="shared" si="0"/>
        <v>0</v>
      </c>
      <c r="H10" s="673">
        <v>0</v>
      </c>
      <c r="I10" s="709">
        <f t="shared" si="1"/>
        <v>0</v>
      </c>
      <c r="J10" s="710"/>
    </row>
    <row r="11" spans="1:10" ht="15" hidden="1" customHeight="1" x14ac:dyDescent="0.2">
      <c r="A11" s="738"/>
      <c r="B11" s="739"/>
      <c r="C11" s="739"/>
      <c r="D11" s="740"/>
      <c r="E11" s="729"/>
      <c r="F11" s="730"/>
      <c r="G11" s="674">
        <f t="shared" si="0"/>
        <v>0</v>
      </c>
      <c r="H11" s="673">
        <v>0</v>
      </c>
      <c r="I11" s="709">
        <f t="shared" si="1"/>
        <v>0</v>
      </c>
      <c r="J11" s="710"/>
    </row>
    <row r="12" spans="1:10" ht="15" hidden="1" customHeight="1" x14ac:dyDescent="0.2">
      <c r="A12" s="738"/>
      <c r="B12" s="739"/>
      <c r="C12" s="739"/>
      <c r="D12" s="740"/>
      <c r="E12" s="729"/>
      <c r="F12" s="730"/>
      <c r="G12" s="674">
        <f t="shared" si="0"/>
        <v>0</v>
      </c>
      <c r="H12" s="673">
        <v>0</v>
      </c>
      <c r="I12" s="709">
        <f t="shared" si="1"/>
        <v>0</v>
      </c>
      <c r="J12" s="710"/>
    </row>
    <row r="13" spans="1:10" ht="15" hidden="1" customHeight="1" x14ac:dyDescent="0.2">
      <c r="A13" s="738"/>
      <c r="B13" s="739"/>
      <c r="C13" s="739"/>
      <c r="D13" s="740"/>
      <c r="E13" s="729"/>
      <c r="F13" s="730"/>
      <c r="G13" s="674">
        <f t="shared" si="0"/>
        <v>0</v>
      </c>
      <c r="H13" s="673">
        <v>0</v>
      </c>
      <c r="I13" s="709">
        <f t="shared" si="1"/>
        <v>0</v>
      </c>
      <c r="J13" s="710"/>
    </row>
    <row r="14" spans="1:10" ht="15" hidden="1" customHeight="1" x14ac:dyDescent="0.2">
      <c r="A14" s="738"/>
      <c r="B14" s="739"/>
      <c r="C14" s="739"/>
      <c r="D14" s="740"/>
      <c r="E14" s="729"/>
      <c r="F14" s="730"/>
      <c r="G14" s="674">
        <f t="shared" si="0"/>
        <v>0</v>
      </c>
      <c r="H14" s="673">
        <v>0</v>
      </c>
      <c r="I14" s="709">
        <f t="shared" si="1"/>
        <v>0</v>
      </c>
      <c r="J14" s="710"/>
    </row>
    <row r="15" spans="1:10" ht="15" hidden="1" customHeight="1" x14ac:dyDescent="0.2">
      <c r="A15" s="738"/>
      <c r="B15" s="739"/>
      <c r="C15" s="739"/>
      <c r="D15" s="740"/>
      <c r="E15" s="729"/>
      <c r="F15" s="730"/>
      <c r="G15" s="674">
        <f t="shared" si="0"/>
        <v>0</v>
      </c>
      <c r="H15" s="673">
        <v>0</v>
      </c>
      <c r="I15" s="709">
        <f t="shared" si="1"/>
        <v>0</v>
      </c>
      <c r="J15" s="710"/>
    </row>
    <row r="16" spans="1:10" ht="15" hidden="1" customHeight="1" x14ac:dyDescent="0.2">
      <c r="A16" s="715"/>
      <c r="B16" s="716"/>
      <c r="C16" s="716"/>
      <c r="D16" s="716"/>
      <c r="E16" s="729">
        <v>0</v>
      </c>
      <c r="F16" s="730"/>
      <c r="G16" s="674">
        <f t="shared" si="0"/>
        <v>0</v>
      </c>
      <c r="H16" s="673">
        <v>0</v>
      </c>
      <c r="I16" s="709">
        <f t="shared" si="1"/>
        <v>0</v>
      </c>
      <c r="J16" s="710"/>
    </row>
    <row r="17" spans="1:10" ht="15" hidden="1" customHeight="1" x14ac:dyDescent="0.2">
      <c r="A17" s="715"/>
      <c r="B17" s="716"/>
      <c r="C17" s="716"/>
      <c r="D17" s="716"/>
      <c r="E17" s="729">
        <v>0</v>
      </c>
      <c r="F17" s="730"/>
      <c r="G17" s="674">
        <f t="shared" si="0"/>
        <v>0</v>
      </c>
      <c r="H17" s="673">
        <v>0</v>
      </c>
      <c r="I17" s="709">
        <f t="shared" si="1"/>
        <v>0</v>
      </c>
      <c r="J17" s="710"/>
    </row>
    <row r="18" spans="1:10" ht="15" hidden="1" customHeight="1" x14ac:dyDescent="0.2">
      <c r="A18" s="715"/>
      <c r="B18" s="716"/>
      <c r="C18" s="716"/>
      <c r="D18" s="716"/>
      <c r="E18" s="729">
        <v>0</v>
      </c>
      <c r="F18" s="730"/>
      <c r="G18" s="674">
        <f t="shared" si="0"/>
        <v>0</v>
      </c>
      <c r="H18" s="673">
        <v>0</v>
      </c>
      <c r="I18" s="709">
        <f t="shared" si="1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29">
        <v>0</v>
      </c>
      <c r="F19" s="730"/>
      <c r="G19" s="674">
        <f t="shared" si="0"/>
        <v>0</v>
      </c>
      <c r="H19" s="673">
        <v>0</v>
      </c>
      <c r="I19" s="709">
        <f t="shared" si="1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29">
        <v>0</v>
      </c>
      <c r="F20" s="730"/>
      <c r="G20" s="674">
        <f t="shared" si="0"/>
        <v>0</v>
      </c>
      <c r="H20" s="673">
        <v>0</v>
      </c>
      <c r="I20" s="709">
        <f t="shared" si="1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29">
        <v>0</v>
      </c>
      <c r="F21" s="730"/>
      <c r="G21" s="674">
        <f t="shared" si="0"/>
        <v>0</v>
      </c>
      <c r="H21" s="673">
        <v>0</v>
      </c>
      <c r="I21" s="709">
        <f>E21*G21</f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29">
        <v>0</v>
      </c>
      <c r="F22" s="730"/>
      <c r="G22" s="674">
        <f t="shared" si="0"/>
        <v>0</v>
      </c>
      <c r="H22" s="673">
        <v>0</v>
      </c>
      <c r="I22" s="709">
        <f>E22*G22</f>
        <v>0</v>
      </c>
      <c r="J22" s="710"/>
    </row>
    <row r="23" spans="1:10" ht="15" hidden="1" customHeight="1" x14ac:dyDescent="0.2">
      <c r="A23" s="715"/>
      <c r="B23" s="716"/>
      <c r="C23" s="716"/>
      <c r="D23" s="716"/>
      <c r="E23" s="729">
        <v>0</v>
      </c>
      <c r="F23" s="730"/>
      <c r="G23" s="674">
        <f t="shared" si="0"/>
        <v>0</v>
      </c>
      <c r="H23" s="673">
        <v>0</v>
      </c>
      <c r="I23" s="709">
        <f>E23*G23</f>
        <v>0</v>
      </c>
      <c r="J23" s="710"/>
    </row>
    <row r="24" spans="1:10" ht="15" customHeight="1" x14ac:dyDescent="0.2">
      <c r="A24" s="726" t="s">
        <v>256</v>
      </c>
      <c r="B24" s="727"/>
      <c r="C24" s="727"/>
      <c r="D24" s="727"/>
      <c r="E24" s="731">
        <f>SUM(E4:F17)</f>
        <v>1935</v>
      </c>
      <c r="F24" s="732"/>
      <c r="G24" s="675"/>
      <c r="H24" s="751" t="s">
        <v>275</v>
      </c>
      <c r="I24" s="736">
        <f>SUM(I4:J22)</f>
        <v>0</v>
      </c>
      <c r="J24" s="737"/>
    </row>
    <row r="25" spans="1:10" ht="15" customHeight="1" thickBot="1" x14ac:dyDescent="0.25">
      <c r="A25" s="757" t="s">
        <v>277</v>
      </c>
      <c r="B25" s="758"/>
      <c r="C25" s="758"/>
      <c r="D25" s="758"/>
      <c r="E25" s="759">
        <f>E24*12</f>
        <v>23220</v>
      </c>
      <c r="F25" s="760"/>
      <c r="G25" s="675"/>
      <c r="H25" s="752"/>
      <c r="I25" s="753">
        <f>I24*12</f>
        <v>0</v>
      </c>
      <c r="J25" s="754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63" t="s">
        <v>265</v>
      </c>
      <c r="B27" s="764"/>
      <c r="C27" s="761" t="s">
        <v>262</v>
      </c>
      <c r="D27" s="762"/>
      <c r="F27" s="767" t="s">
        <v>266</v>
      </c>
      <c r="G27" s="625" t="s">
        <v>261</v>
      </c>
      <c r="H27" s="769" t="s">
        <v>254</v>
      </c>
      <c r="I27" s="755"/>
      <c r="J27" s="756"/>
    </row>
    <row r="28" spans="1:10" ht="12.75" x14ac:dyDescent="0.2">
      <c r="A28" s="765"/>
      <c r="B28" s="766"/>
      <c r="C28" s="670"/>
      <c r="D28" s="671" t="s">
        <v>275</v>
      </c>
      <c r="F28" s="768"/>
      <c r="G28" s="672" t="s">
        <v>275</v>
      </c>
      <c r="H28" s="770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71">
        <f>SUM(C29:C31)</f>
        <v>0</v>
      </c>
      <c r="D32" s="772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19" t="s">
        <v>267</v>
      </c>
      <c r="B35" s="720"/>
      <c r="C35" s="720"/>
      <c r="D35" s="720"/>
      <c r="E35" s="721"/>
      <c r="F35" s="719" t="s">
        <v>268</v>
      </c>
      <c r="G35" s="720"/>
      <c r="H35" s="720"/>
      <c r="I35" s="720"/>
      <c r="J35" s="721"/>
    </row>
    <row r="36" spans="1:10" ht="25.5" x14ac:dyDescent="0.2">
      <c r="A36" s="715" t="s">
        <v>28</v>
      </c>
      <c r="B36" s="716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Neurocirurgia Coordenação</v>
      </c>
      <c r="B37" s="712"/>
      <c r="C37" s="676">
        <f>E4</f>
        <v>129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Neurocirurgia Rotina</v>
      </c>
      <c r="B38" s="712"/>
      <c r="C38" s="676">
        <f t="shared" ref="C38:C56" si="4">E5</f>
        <v>129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Neurocirurgia Plantão</v>
      </c>
      <c r="B39" s="712"/>
      <c r="C39" s="676">
        <f t="shared" si="4"/>
        <v>1462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Neurocirurgia Ambulatório</v>
      </c>
      <c r="B40" s="712"/>
      <c r="C40" s="676">
        <f t="shared" si="4"/>
        <v>129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3.5" thickBot="1" x14ac:dyDescent="0.25">
      <c r="A41" s="711" t="str">
        <f t="shared" si="3"/>
        <v>Médico Neurologia - Eletroencefalograma</v>
      </c>
      <c r="B41" s="712"/>
      <c r="C41" s="676">
        <f t="shared" si="4"/>
        <v>86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17">
        <f t="shared" si="3"/>
        <v>0</v>
      </c>
      <c r="B51" s="718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13" t="s">
        <v>8</v>
      </c>
      <c r="B57" s="714"/>
      <c r="C57" s="644">
        <f t="shared" ref="C57" si="12">E24</f>
        <v>1935</v>
      </c>
      <c r="D57" s="682"/>
      <c r="E57" s="645">
        <f>SUM(E37:E56)</f>
        <v>0</v>
      </c>
      <c r="F57" s="679" t="str">
        <f>IFERROR(J57/$J$57,"0")</f>
        <v>0</v>
      </c>
      <c r="G57" s="749"/>
      <c r="H57" s="750"/>
      <c r="I57" s="750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41" t="s">
        <v>276</v>
      </c>
      <c r="D59" s="742"/>
      <c r="E59" s="742"/>
      <c r="F59" s="745">
        <f>(C32+H32+E57)-J57</f>
        <v>0</v>
      </c>
      <c r="G59" s="745"/>
      <c r="H59" s="746"/>
      <c r="I59" s="650"/>
      <c r="J59" s="650"/>
    </row>
    <row r="60" spans="1:10" ht="15.75" customHeight="1" x14ac:dyDescent="0.2">
      <c r="C60" s="741" t="s">
        <v>269</v>
      </c>
      <c r="D60" s="742"/>
      <c r="E60" s="742"/>
      <c r="F60" s="745">
        <f>C32+H32+E57</f>
        <v>0</v>
      </c>
      <c r="G60" s="745"/>
      <c r="H60" s="746"/>
      <c r="I60" s="663"/>
      <c r="J60" s="628"/>
    </row>
    <row r="61" spans="1:10" ht="15" customHeight="1" thickBot="1" x14ac:dyDescent="0.25">
      <c r="C61" s="743" t="s">
        <v>278</v>
      </c>
      <c r="D61" s="744"/>
      <c r="E61" s="744"/>
      <c r="F61" s="747">
        <f>F60*12</f>
        <v>0</v>
      </c>
      <c r="G61" s="747"/>
      <c r="H61" s="748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5" t="s">
        <v>241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4" s="365" customFormat="1" ht="45" customHeight="1" x14ac:dyDescent="0.25">
      <c r="A2" s="776" t="s">
        <v>196</v>
      </c>
      <c r="B2" s="777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8" t="s">
        <v>34</v>
      </c>
      <c r="B4" s="779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8" t="s">
        <v>35</v>
      </c>
      <c r="B5" s="779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8" t="s">
        <v>36</v>
      </c>
      <c r="B6" s="779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3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8" t="s">
        <v>210</v>
      </c>
      <c r="B9" s="779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8" t="s">
        <v>211</v>
      </c>
      <c r="B10" s="779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8" t="s">
        <v>212</v>
      </c>
      <c r="B11" s="779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8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80" t="s">
        <v>59</v>
      </c>
      <c r="B42" s="781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80" t="s">
        <v>60</v>
      </c>
      <c r="B44" s="781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90" t="s">
        <v>24</v>
      </c>
      <c r="B45" s="791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90" t="s">
        <v>26</v>
      </c>
      <c r="B46" s="791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92" t="s">
        <v>27</v>
      </c>
      <c r="B47" s="793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4"/>
      <c r="B48" s="794"/>
      <c r="C48" s="794"/>
      <c r="D48" s="794"/>
      <c r="E48" s="794"/>
      <c r="F48" s="794"/>
      <c r="G48" s="794"/>
      <c r="H48" s="794"/>
      <c r="I48" s="794"/>
      <c r="J48" s="794"/>
      <c r="K48" s="794"/>
      <c r="L48" s="794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5" t="s">
        <v>209</v>
      </c>
      <c r="B1" s="775"/>
      <c r="C1" s="775"/>
      <c r="D1" s="775"/>
      <c r="E1" s="775"/>
      <c r="F1" s="775"/>
      <c r="G1" s="344"/>
      <c r="H1" s="315"/>
      <c r="I1" s="315"/>
      <c r="J1" s="315"/>
      <c r="K1" s="315"/>
    </row>
    <row r="2" spans="1:15" s="365" customFormat="1" ht="41.25" customHeight="1" x14ac:dyDescent="0.25">
      <c r="A2" s="798" t="s">
        <v>28</v>
      </c>
      <c r="B2" s="798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6" t="s">
        <v>213</v>
      </c>
      <c r="B9" s="797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6" t="s">
        <v>214</v>
      </c>
      <c r="B10" s="797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6" t="s">
        <v>215</v>
      </c>
      <c r="B11" s="797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6" t="s">
        <v>216</v>
      </c>
      <c r="B12" s="797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6" t="s">
        <v>220</v>
      </c>
      <c r="B13" s="797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6" t="s">
        <v>221</v>
      </c>
      <c r="B14" s="797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6" t="s">
        <v>217</v>
      </c>
      <c r="B15" s="797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6" t="s">
        <v>218</v>
      </c>
      <c r="B16" s="797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6" t="s">
        <v>219</v>
      </c>
      <c r="B17" s="797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5" t="s">
        <v>58</v>
      </c>
      <c r="B43" s="795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5" t="s">
        <v>59</v>
      </c>
      <c r="B44" s="795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5" t="s">
        <v>60</v>
      </c>
      <c r="B46" s="795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91" t="s">
        <v>24</v>
      </c>
      <c r="B47" s="791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91" t="s">
        <v>26</v>
      </c>
      <c r="B48" s="791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91" t="s">
        <v>27</v>
      </c>
      <c r="B49" s="791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4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800" t="s">
        <v>205</v>
      </c>
      <c r="B1" s="800"/>
      <c r="C1" s="800"/>
      <c r="D1" s="800"/>
      <c r="E1" s="800"/>
      <c r="F1" s="800"/>
      <c r="G1" s="555"/>
      <c r="H1" s="555"/>
    </row>
    <row r="2" spans="1:13" s="196" customFormat="1" ht="60" customHeight="1" x14ac:dyDescent="0.25">
      <c r="A2" s="801" t="s">
        <v>196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4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9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9"/>
      <c r="B12" s="779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9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9" t="s">
        <v>58</v>
      </c>
      <c r="B39" s="799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5" t="s">
        <v>59</v>
      </c>
      <c r="B40" s="795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5" t="s">
        <v>60</v>
      </c>
      <c r="B42" s="795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91" t="s">
        <v>24</v>
      </c>
      <c r="B43" s="791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91" t="s">
        <v>26</v>
      </c>
      <c r="B44" s="791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91" t="s">
        <v>27</v>
      </c>
      <c r="B45" s="791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3" t="s">
        <v>204</v>
      </c>
      <c r="B1" s="803"/>
      <c r="C1" s="803"/>
      <c r="D1" s="803"/>
      <c r="E1" s="803"/>
      <c r="F1" s="803"/>
      <c r="G1" s="390"/>
      <c r="H1" s="390"/>
    </row>
    <row r="2" spans="1:16" s="196" customFormat="1" ht="51" customHeight="1" x14ac:dyDescent="0.25">
      <c r="A2" s="804" t="s">
        <v>196</v>
      </c>
      <c r="B2" s="805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8" t="s">
        <v>34</v>
      </c>
      <c r="B4" s="779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8" t="s">
        <v>35</v>
      </c>
      <c r="B5" s="779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8" t="s">
        <v>36</v>
      </c>
      <c r="B6" s="779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8"/>
      <c r="B11" s="779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8"/>
      <c r="B12" s="779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8" t="s">
        <v>52</v>
      </c>
      <c r="B20" s="779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6" t="s">
        <v>58</v>
      </c>
      <c r="B39" s="799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7" t="s">
        <v>59</v>
      </c>
      <c r="B40" s="795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7" t="s">
        <v>60</v>
      </c>
      <c r="B42" s="795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90" t="s">
        <v>24</v>
      </c>
      <c r="B43" s="791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90" t="s">
        <v>26</v>
      </c>
      <c r="B44" s="791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92" t="s">
        <v>27</v>
      </c>
      <c r="B45" s="793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11" t="s">
        <v>182</v>
      </c>
      <c r="B10" s="812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11" t="s">
        <v>183</v>
      </c>
      <c r="B11" s="812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11" t="s">
        <v>184</v>
      </c>
      <c r="B12" s="812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11" t="s">
        <v>185</v>
      </c>
      <c r="B13" s="812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11" t="s">
        <v>186</v>
      </c>
      <c r="B14" s="812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11" t="s">
        <v>187</v>
      </c>
      <c r="B15" s="812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11" t="s">
        <v>188</v>
      </c>
      <c r="B16" s="812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11" t="s">
        <v>189</v>
      </c>
      <c r="B17" s="812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9" t="s">
        <v>58</v>
      </c>
      <c r="B44" s="799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5" t="s">
        <v>59</v>
      </c>
      <c r="B45" s="795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5" t="s">
        <v>60</v>
      </c>
      <c r="B47" s="795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9" t="s">
        <v>28</v>
      </c>
      <c r="B2" s="809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9" t="s">
        <v>34</v>
      </c>
      <c r="B4" s="779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9" t="s">
        <v>35</v>
      </c>
      <c r="B5" s="779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9" t="s">
        <v>36</v>
      </c>
      <c r="B6" s="779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8" t="s">
        <v>37</v>
      </c>
      <c r="B7" s="808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11" t="s">
        <v>181</v>
      </c>
      <c r="B9" s="812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11" t="s">
        <v>182</v>
      </c>
      <c r="B10" s="812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11" t="s">
        <v>183</v>
      </c>
      <c r="B11" s="812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11" t="s">
        <v>184</v>
      </c>
      <c r="B12" s="812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11" t="s">
        <v>185</v>
      </c>
      <c r="B13" s="812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11" t="s">
        <v>186</v>
      </c>
      <c r="B14" s="812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11" t="s">
        <v>187</v>
      </c>
      <c r="B15" s="812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11" t="s">
        <v>188</v>
      </c>
      <c r="B16" s="812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11" t="s">
        <v>189</v>
      </c>
      <c r="B17" s="812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11" t="s">
        <v>190</v>
      </c>
      <c r="B18" s="812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3" t="s">
        <v>8</v>
      </c>
      <c r="B19" s="813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8" t="s">
        <v>52</v>
      </c>
      <c r="B25" s="808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3" t="s">
        <v>8</v>
      </c>
      <c r="B28" s="813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9" t="s">
        <v>58</v>
      </c>
      <c r="B44" s="799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5" t="s">
        <v>59</v>
      </c>
      <c r="B45" s="795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5" t="s">
        <v>60</v>
      </c>
      <c r="B47" s="795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5" t="s">
        <v>206</v>
      </c>
      <c r="B1" s="815"/>
      <c r="C1" s="815"/>
      <c r="D1" s="815"/>
      <c r="E1" s="815"/>
      <c r="F1" s="815"/>
      <c r="G1" s="410"/>
      <c r="H1" s="410"/>
      <c r="I1" s="410"/>
      <c r="J1" s="410"/>
    </row>
    <row r="2" spans="1:13" s="414" customFormat="1" ht="7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4">
        <v>7</v>
      </c>
      <c r="B15" s="814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4">
        <v>8</v>
      </c>
      <c r="B16" s="814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4">
        <v>9</v>
      </c>
      <c r="B17" s="814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4" t="s">
        <v>52</v>
      </c>
      <c r="B24" s="814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7" t="s">
        <v>59</v>
      </c>
      <c r="B44" s="817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7" t="s">
        <v>60</v>
      </c>
      <c r="B46" s="817"/>
      <c r="C46" s="443"/>
      <c r="D46" s="443"/>
      <c r="E46" s="457">
        <f>E44/(1-B40)</f>
        <v>218964.59755980299</v>
      </c>
    </row>
    <row r="47" spans="1:13" s="459" customFormat="1" x14ac:dyDescent="0.2">
      <c r="A47" s="820" t="s">
        <v>24</v>
      </c>
      <c r="B47" s="820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20" t="s">
        <v>26</v>
      </c>
      <c r="B48" s="820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20" t="s">
        <v>27</v>
      </c>
      <c r="B49" s="820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21"/>
      <c r="B50" s="821"/>
      <c r="C50" s="821"/>
      <c r="D50" s="821"/>
      <c r="E50" s="821"/>
      <c r="F50" s="821"/>
      <c r="G50" s="821"/>
      <c r="H50" s="821"/>
      <c r="I50" s="821"/>
      <c r="J50" s="821"/>
      <c r="K50" s="821"/>
      <c r="L50" s="821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3" t="s">
        <v>206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4" s="196" customFormat="1" ht="75" customHeight="1" x14ac:dyDescent="0.25">
      <c r="A2" s="802" t="s">
        <v>28</v>
      </c>
      <c r="B2" s="802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9" t="s">
        <v>34</v>
      </c>
      <c r="B4" s="779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9" t="s">
        <v>35</v>
      </c>
      <c r="B5" s="779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9" t="s">
        <v>36</v>
      </c>
      <c r="B6" s="779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4" t="s">
        <v>37</v>
      </c>
      <c r="B7" s="774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9">
        <v>7</v>
      </c>
      <c r="B15" s="779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9">
        <v>8</v>
      </c>
      <c r="B16" s="779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9">
        <v>9</v>
      </c>
      <c r="B17" s="779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9" t="s">
        <v>52</v>
      </c>
      <c r="B24" s="779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9" t="s">
        <v>58</v>
      </c>
      <c r="B43" s="799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5" t="s">
        <v>59</v>
      </c>
      <c r="B44" s="795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5" t="s">
        <v>60</v>
      </c>
      <c r="B46" s="795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91" t="s">
        <v>24</v>
      </c>
      <c r="B47" s="791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91" t="s">
        <v>26</v>
      </c>
      <c r="B48" s="791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91" t="s">
        <v>27</v>
      </c>
      <c r="B49" s="791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3" t="s">
        <v>208</v>
      </c>
      <c r="B1" s="803"/>
      <c r="C1" s="803"/>
      <c r="D1" s="803"/>
      <c r="E1" s="803"/>
      <c r="F1" s="803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5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8" t="s">
        <v>34</v>
      </c>
      <c r="B4" s="779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8" t="s">
        <v>35</v>
      </c>
      <c r="B5" s="779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8" t="s">
        <v>36</v>
      </c>
      <c r="B6" s="779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3" t="s">
        <v>37</v>
      </c>
      <c r="B7" s="774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8" t="s">
        <v>52</v>
      </c>
      <c r="B26" s="779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6" t="s">
        <v>58</v>
      </c>
      <c r="B45" s="799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7" t="s">
        <v>59</v>
      </c>
      <c r="B46" s="795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7" t="s">
        <v>60</v>
      </c>
      <c r="B48" s="795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90" t="s">
        <v>24</v>
      </c>
      <c r="B49" s="791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90" t="s">
        <v>26</v>
      </c>
      <c r="B50" s="791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92" t="s">
        <v>27</v>
      </c>
      <c r="B51" s="793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4" t="s">
        <v>207</v>
      </c>
      <c r="B1" s="824"/>
      <c r="C1" s="824"/>
      <c r="D1" s="824"/>
      <c r="E1" s="824"/>
      <c r="F1" s="824"/>
      <c r="G1" s="475"/>
      <c r="H1" s="475"/>
      <c r="I1" s="475"/>
      <c r="J1" s="475"/>
    </row>
    <row r="2" spans="1:17" s="471" customFormat="1" ht="62.25" customHeight="1" x14ac:dyDescent="0.25">
      <c r="A2" s="816" t="s">
        <v>28</v>
      </c>
      <c r="B2" s="816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4" t="s">
        <v>34</v>
      </c>
      <c r="B4" s="814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4" t="s">
        <v>35</v>
      </c>
      <c r="B5" s="814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4" t="s">
        <v>36</v>
      </c>
      <c r="B6" s="814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4" t="s">
        <v>37</v>
      </c>
      <c r="B7" s="814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6" t="s">
        <v>240</v>
      </c>
      <c r="B16" s="826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6" t="s">
        <v>243</v>
      </c>
      <c r="B18" s="826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4" t="s">
        <v>52</v>
      </c>
      <c r="B26" s="814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7" t="s">
        <v>58</v>
      </c>
      <c r="B45" s="817"/>
      <c r="E45" s="457">
        <f>F20+E36</f>
        <v>300357.34586937481</v>
      </c>
    </row>
    <row r="46" spans="1:19" hidden="1" x14ac:dyDescent="0.2">
      <c r="A46" s="817" t="s">
        <v>59</v>
      </c>
      <c r="B46" s="817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7" t="s">
        <v>60</v>
      </c>
      <c r="B48" s="817"/>
      <c r="E48" s="457">
        <f>E46/(1-B42)</f>
        <v>328797.79097154021</v>
      </c>
    </row>
    <row r="49" spans="1:13" s="485" customFormat="1" ht="8.1" customHeight="1" x14ac:dyDescent="0.2">
      <c r="A49" s="820" t="s">
        <v>24</v>
      </c>
      <c r="B49" s="820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20" t="s">
        <v>26</v>
      </c>
      <c r="B50" s="820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20" t="s">
        <v>27</v>
      </c>
      <c r="B51" s="820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5"/>
      <c r="B52" s="825"/>
      <c r="C52" s="825"/>
      <c r="D52" s="825"/>
      <c r="E52" s="825"/>
      <c r="F52" s="825"/>
      <c r="G52" s="825"/>
      <c r="H52" s="825"/>
      <c r="I52" s="825"/>
      <c r="J52" s="825"/>
      <c r="K52" s="825"/>
      <c r="L52" s="825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8" t="s">
        <v>165</v>
      </c>
      <c r="B1" s="838"/>
      <c r="C1" s="838"/>
      <c r="D1" s="838"/>
      <c r="E1" s="838"/>
      <c r="F1" s="838"/>
    </row>
    <row r="2" spans="1:11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0" t="s">
        <v>164</v>
      </c>
      <c r="B3" s="831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6" t="s">
        <v>169</v>
      </c>
      <c r="B5" s="837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0" t="s">
        <v>8</v>
      </c>
      <c r="B9" s="831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35" t="s">
        <v>28</v>
      </c>
      <c r="B2" s="83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5" t="s">
        <v>166</v>
      </c>
      <c r="B4" s="83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3" t="s">
        <v>178</v>
      </c>
      <c r="I15" s="842" t="s">
        <v>177</v>
      </c>
      <c r="J15" s="842"/>
    </row>
    <row r="16" spans="1:13" ht="9" customHeight="1" x14ac:dyDescent="0.25">
      <c r="A16" s="264"/>
      <c r="B16" s="258"/>
      <c r="C16" s="257"/>
      <c r="D16" s="257"/>
      <c r="E16" s="244"/>
      <c r="F16" s="244"/>
      <c r="H16" s="843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32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3" t="s">
        <v>22</v>
      </c>
      <c r="B26" s="833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4" t="s">
        <v>60</v>
      </c>
      <c r="B27" s="834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7" t="s">
        <v>24</v>
      </c>
      <c r="B28" s="827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7" t="s">
        <v>26</v>
      </c>
      <c r="B29" s="827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8" t="s">
        <v>173</v>
      </c>
      <c r="B1" s="838"/>
      <c r="C1" s="838"/>
      <c r="D1" s="838"/>
      <c r="E1" s="838"/>
      <c r="F1" s="838"/>
    </row>
    <row r="2" spans="1:13" s="248" customFormat="1" ht="22.5" customHeight="1" x14ac:dyDescent="0.25">
      <c r="A2" s="847" t="s">
        <v>28</v>
      </c>
      <c r="B2" s="848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0" t="s">
        <v>164</v>
      </c>
      <c r="B3" s="831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7" t="s">
        <v>166</v>
      </c>
      <c r="B4" s="848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0" t="s">
        <v>174</v>
      </c>
      <c r="B5" s="841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0"/>
      <c r="B8" s="831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0" t="s">
        <v>8</v>
      </c>
      <c r="B9" s="831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9"/>
      <c r="B22" s="831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2" t="s">
        <v>58</v>
      </c>
      <c r="B25" s="844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5" t="s">
        <v>22</v>
      </c>
      <c r="B26" s="846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0" t="s">
        <v>60</v>
      </c>
      <c r="B27" s="831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8" t="s">
        <v>24</v>
      </c>
      <c r="B28" s="829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8" t="s">
        <v>26</v>
      </c>
      <c r="B29" s="829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8" t="s">
        <v>157</v>
      </c>
      <c r="B30" s="829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2024-02-29T15:55:21Z</dcterms:modified>
  <dc:language>pt-BR</dc:language>
</cp:coreProperties>
</file>